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49B01EF7-F7CE-4BF7-B40B-8476689178EA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6" i="1" l="1"/>
  <c r="Y86" i="1"/>
  <c r="X86" i="1"/>
  <c r="W86" i="1"/>
  <c r="Z85" i="1"/>
  <c r="Y85" i="1"/>
  <c r="X85" i="1"/>
  <c r="W85" i="1"/>
  <c r="Z84" i="1"/>
  <c r="Y84" i="1"/>
  <c r="X84" i="1"/>
  <c r="W84" i="1"/>
  <c r="Z83" i="1"/>
  <c r="Y83" i="1"/>
  <c r="X83" i="1"/>
  <c r="W83" i="1"/>
  <c r="Z82" i="1"/>
  <c r="Y82" i="1"/>
  <c r="X82" i="1"/>
  <c r="W82" i="1"/>
  <c r="Z81" i="1"/>
  <c r="X81" i="1"/>
  <c r="W81" i="1"/>
  <c r="Z80" i="1"/>
  <c r="X80" i="1"/>
  <c r="W80" i="1"/>
  <c r="Z79" i="1"/>
  <c r="X79" i="1"/>
  <c r="W79" i="1"/>
  <c r="Z78" i="1"/>
  <c r="X78" i="1"/>
  <c r="W78" i="1"/>
  <c r="Z77" i="1"/>
  <c r="Y77" i="1"/>
  <c r="X77" i="1"/>
  <c r="W77" i="1"/>
  <c r="Z76" i="1"/>
  <c r="Y76" i="1"/>
  <c r="X76" i="1"/>
  <c r="W76" i="1"/>
  <c r="Z75" i="1"/>
  <c r="Y75" i="1"/>
  <c r="X75" i="1"/>
  <c r="W75" i="1"/>
  <c r="Z74" i="1"/>
  <c r="Y74" i="1"/>
  <c r="X74" i="1"/>
  <c r="W74" i="1"/>
  <c r="Z73" i="1"/>
  <c r="Y73" i="1"/>
  <c r="X73" i="1"/>
  <c r="W73" i="1"/>
  <c r="Z72" i="1"/>
  <c r="Y72" i="1"/>
  <c r="X72" i="1"/>
  <c r="W72" i="1"/>
  <c r="X71" i="1"/>
  <c r="W71" i="1"/>
  <c r="W70" i="1"/>
  <c r="W69" i="1"/>
  <c r="W68" i="1"/>
  <c r="X67" i="1"/>
  <c r="W67" i="1"/>
  <c r="Y66" i="1"/>
  <c r="X66" i="1"/>
  <c r="W66" i="1"/>
  <c r="Y65" i="1"/>
  <c r="X65" i="1"/>
  <c r="W65" i="1"/>
  <c r="Y64" i="1"/>
  <c r="X64" i="1"/>
  <c r="W64" i="1"/>
  <c r="Y63" i="1"/>
  <c r="X63" i="1"/>
  <c r="W63" i="1"/>
  <c r="W62" i="1"/>
  <c r="W61" i="1"/>
  <c r="W60" i="1"/>
  <c r="Y59" i="1"/>
  <c r="X59" i="1"/>
  <c r="W59" i="1"/>
  <c r="W58" i="1"/>
  <c r="W57" i="1"/>
  <c r="W56" i="1"/>
  <c r="W55" i="1"/>
  <c r="Y54" i="1"/>
  <c r="X54" i="1"/>
  <c r="W54" i="1"/>
  <c r="W53" i="1"/>
  <c r="W52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W46" i="1"/>
  <c r="X45" i="1"/>
  <c r="W45" i="1"/>
  <c r="W44" i="1"/>
  <c r="Y43" i="1"/>
  <c r="X43" i="1"/>
  <c r="W43" i="1"/>
  <c r="X42" i="1"/>
  <c r="W42" i="1"/>
  <c r="W41" i="1"/>
  <c r="W40" i="1"/>
  <c r="W39" i="1"/>
  <c r="W38" i="1"/>
  <c r="W37" i="1"/>
  <c r="W36" i="1"/>
  <c r="W35" i="1"/>
  <c r="W34" i="1"/>
  <c r="W33" i="1"/>
  <c r="W32" i="1"/>
  <c r="X31" i="1"/>
  <c r="W31" i="1"/>
  <c r="W30" i="1"/>
  <c r="Y29" i="1"/>
  <c r="W29" i="1"/>
  <c r="Y28" i="1"/>
  <c r="W28" i="1"/>
  <c r="W27" i="1"/>
  <c r="W26" i="1"/>
  <c r="W25" i="1"/>
  <c r="W24" i="1"/>
  <c r="W23" i="1"/>
  <c r="X22" i="1"/>
  <c r="W22" i="1"/>
  <c r="W21" i="1"/>
  <c r="W20" i="1"/>
  <c r="W19" i="1"/>
  <c r="W18" i="1"/>
  <c r="W17" i="1"/>
  <c r="W16" i="1"/>
  <c r="W15" i="1"/>
  <c r="W14" i="1"/>
  <c r="W13" i="1"/>
  <c r="W12" i="1"/>
  <c r="W11" i="1"/>
  <c r="Y10" i="1"/>
  <c r="W10" i="1"/>
  <c r="Y9" i="1"/>
  <c r="X9" i="1"/>
  <c r="W9" i="1"/>
</calcChain>
</file>

<file path=xl/sharedStrings.xml><?xml version="1.0" encoding="utf-8"?>
<sst xmlns="http://schemas.openxmlformats.org/spreadsheetml/2006/main" count="1972" uniqueCount="268">
  <si>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</si>
  <si>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</si>
  <si>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</si>
  <si>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</si>
  <si>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</si>
  <si>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</si>
  <si>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</si>
  <si>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</si>
  <si>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</si>
  <si>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</si>
  <si>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</si>
  <si>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</si>
  <si>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</si>
  <si>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</si>
  <si>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</si>
  <si>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</si>
  <si>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</si>
  <si>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</si>
  <si>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</si>
  <si>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</si>
  <si>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</si>
  <si>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</si>
  <si>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</si>
  <si>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</si>
  <si>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</si>
  <si>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</si>
  <si>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</si>
  <si>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</si>
  <si>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</si>
  <si>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</si>
  <si>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</si>
  <si>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</si>
  <si>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0030135</t>
  </si>
  <si>
    <t>FIBAG</t>
  </si>
  <si>
    <t>Fibrinogen Antigen</t>
  </si>
  <si>
    <t>x</t>
  </si>
  <si>
    <t>0050047</t>
  </si>
  <si>
    <t>B2TRNSF</t>
  </si>
  <si>
    <t>Beta-2 Transferrin</t>
  </si>
  <si>
    <t>0050206</t>
  </si>
  <si>
    <t>VDRL CSF</t>
  </si>
  <si>
    <t>Treponema pallidum (VDRL), Cerebrospinal Fluid with Reflex to Titer</t>
  </si>
  <si>
    <t>0050291</t>
  </si>
  <si>
    <t>HERP PAN</t>
  </si>
  <si>
    <t>Herpes Simplex Virus Type 1 and/or 2 Antibodies, IgG and IgM (Inactive as of 08/19/24)</t>
  </si>
  <si>
    <t>0050364</t>
  </si>
  <si>
    <t>HERPRCSF</t>
  </si>
  <si>
    <t>Herpes Simplex Virus Type 1 and/or 2 Antibodies, IgG &amp; IgM (CSF) with Reflex to Type 1 &amp; 2 Glycoprotein G-Specific Ab, IgG (Change effective as of 08/19/24: Refer to 3017747 in the August Hotline)</t>
  </si>
  <si>
    <t>0050397</t>
  </si>
  <si>
    <t>MYCO-G</t>
  </si>
  <si>
    <t>Mycoplasma pneumoniae Antibody, IgG</t>
  </si>
  <si>
    <t>0050408</t>
  </si>
  <si>
    <t>HSVMCCSF</t>
  </si>
  <si>
    <t>Herpes Simplex Virus Type 1 and/or 2 Antibodies, IgM by ELISA, CSF (Inactive as of 08/19/24)</t>
  </si>
  <si>
    <t>0050477</t>
  </si>
  <si>
    <t>FTA</t>
  </si>
  <si>
    <t>Treponema pallidum Antibody, IgG by IFA (FTA-ABS), Serum</t>
  </si>
  <si>
    <t>0050641</t>
  </si>
  <si>
    <t>HSV MC</t>
  </si>
  <si>
    <t>Herpes Simplex Virus Type 1 and/or 2 Antibodies, IgM by ELISA (Inactive as of 08/19/24)</t>
  </si>
  <si>
    <t>0050665</t>
  </si>
  <si>
    <t>TORCH M</t>
  </si>
  <si>
    <t>TORCH Antibodies, IgM (Change effective as of 08/19/24: Refer to 3017749 in the August Hotline)</t>
  </si>
  <si>
    <t>0050908</t>
  </si>
  <si>
    <t>PHOSA</t>
  </si>
  <si>
    <t>Phosphatidylserine Antibody, IgA</t>
  </si>
  <si>
    <t>0050916</t>
  </si>
  <si>
    <t>HERPR PAN</t>
  </si>
  <si>
    <t>Herpes Simplex Virus Type 1 and/or 2 Antibodies, IgG and IgM with Reflex to Type 1 and 2 Glycoprotein G-Specific Ab, IgG (Inactive as of 08/19/24)</t>
  </si>
  <si>
    <t>0051302</t>
  </si>
  <si>
    <t>PROTHROM G</t>
  </si>
  <si>
    <t>Prothrombin Antibody, IgG</t>
  </si>
  <si>
    <t>0051332</t>
  </si>
  <si>
    <t>UGT1A1</t>
  </si>
  <si>
    <t>UDP Glucuronosyltransferase 1A1 (UGT1A1) Genotyping</t>
  </si>
  <si>
    <t>0055273</t>
  </si>
  <si>
    <t>FTA CSF G</t>
  </si>
  <si>
    <t>Treponema pallidum Antibody, IgG by IFA (CSF)</t>
  </si>
  <si>
    <t>0060200</t>
  </si>
  <si>
    <t>MA SENS</t>
  </si>
  <si>
    <t>Antimicrobial Susceptibility - Not Otherwise Specified</t>
  </si>
  <si>
    <t>0060203</t>
  </si>
  <si>
    <t>MA MBC</t>
  </si>
  <si>
    <t>Antimicrobial Susceptibility - MBC (Inactive as of 08/19/24)</t>
  </si>
  <si>
    <t>0060204</t>
  </si>
  <si>
    <t>MA BCT</t>
  </si>
  <si>
    <t>Antimicrobial Susceptibility - Bactericidal Assays (Inactive as of 08/19/24)</t>
  </si>
  <si>
    <t>0060846</t>
  </si>
  <si>
    <t>ML 5-FLUOR</t>
  </si>
  <si>
    <t>Antifungal Level, 5-Fluorocytosine (5-FC) (Inactive as of 08/19/24)</t>
  </si>
  <si>
    <t>0065120</t>
  </si>
  <si>
    <t>PARVO</t>
  </si>
  <si>
    <t>Parvovirus B19 Antibodies, IgG and IgM</t>
  </si>
  <si>
    <t>0065122</t>
  </si>
  <si>
    <t>PARVO M</t>
  </si>
  <si>
    <t>Parvovirus B 19 Antibody, IgM</t>
  </si>
  <si>
    <t>0093093</t>
  </si>
  <si>
    <t>VDRL SERU</t>
  </si>
  <si>
    <t>Treponema pallidum (VDRL), Serum with Reflex to Titer</t>
  </si>
  <si>
    <t>2003547</t>
  </si>
  <si>
    <t>CD30 IHC</t>
  </si>
  <si>
    <t>CD30 by Immunohistochemistry</t>
  </si>
  <si>
    <t>2005903</t>
  </si>
  <si>
    <t>AB W/H SS</t>
  </si>
  <si>
    <t>Special Stain, Alcian Blue with Hyaluronidase (Inactive as of 08/19/2024)</t>
  </si>
  <si>
    <t>2008460</t>
  </si>
  <si>
    <t>RBC BAND3</t>
  </si>
  <si>
    <t>RBC Band 3 Protein Reduction in Hereditary Spherocytosis</t>
  </si>
  <si>
    <t>2008915</t>
  </si>
  <si>
    <t>ENCEPH</t>
  </si>
  <si>
    <t>Encephalitis Panel with Reflex to Herpes Simplex Virus Types 1 and 2 Glycoprotein G-Specific Antibodies, IgG, Serum (Change effective as of 08/19/24: Refer to 3017751 in the August Hotline)</t>
  </si>
  <si>
    <t>2008916</t>
  </si>
  <si>
    <t>ENCEPHCSF</t>
  </si>
  <si>
    <t>Encephalitis Panel with Reflex to Herpes Simplex Virus Types 1 and 2 Glycoprotein G-Specific Antibodies, IgG, CSF (Change effective as of 08/19/24: Refer to 3017752 in the August Hotline)</t>
  </si>
  <si>
    <t>2009034</t>
  </si>
  <si>
    <t>FX PCR FE</t>
  </si>
  <si>
    <t>Fragile X (FMR1) with Reflex to Methylation Analysis, Fetal</t>
  </si>
  <si>
    <t>2009255</t>
  </si>
  <si>
    <t>HCV REFLEX</t>
  </si>
  <si>
    <t>Hepatitis C Virus (HCV) Genotype with Reflex to HCV High-Resolution Genotype by Sequencing</t>
  </si>
  <si>
    <t>2009447</t>
  </si>
  <si>
    <t>APS/PT G</t>
  </si>
  <si>
    <t>Phosphatidylserine and Prothrombin Antibody, IgG</t>
  </si>
  <si>
    <t>2009449</t>
  </si>
  <si>
    <t>APS/PT M</t>
  </si>
  <si>
    <t>Phosphatidylserine and Prothrombin Antibody, IgM</t>
  </si>
  <si>
    <t>2009451</t>
  </si>
  <si>
    <t>APS/PT PAN</t>
  </si>
  <si>
    <t>Phosphatidylserine and Prothrombin Antibodies, IgG and IgM</t>
  </si>
  <si>
    <t>2010784</t>
  </si>
  <si>
    <t>HCV AB QR</t>
  </si>
  <si>
    <t>Hepatitis C Virus Antibody by CIA with Reflex to HCV by Quantitative NAAT</t>
  </si>
  <si>
    <t>2010921</t>
  </si>
  <si>
    <t>EGMBP TIS</t>
  </si>
  <si>
    <t>Eosinophil Granule Major Basic Protein, Tissue Biopsy</t>
  </si>
  <si>
    <t>2011415</t>
  </si>
  <si>
    <t>A-I LEUK</t>
  </si>
  <si>
    <t>Alpha-Iduronidase Enzyme Activity in Leukocytes</t>
  </si>
  <si>
    <t>2011549</t>
  </si>
  <si>
    <t>PENTOBAR</t>
  </si>
  <si>
    <t>Pentobarbital, Serum or Plasma(Change effective as of 08/19/24: Refer to 2012201)</t>
  </si>
  <si>
    <t>2012166</t>
  </si>
  <si>
    <t>DPYD</t>
  </si>
  <si>
    <t>Dihydropyrimidine Dehydrogenase (DPYD), 3 Variants</t>
  </si>
  <si>
    <t>2013101</t>
  </si>
  <si>
    <t>HMGCR</t>
  </si>
  <si>
    <t>3-Hydroxy-3-Methylglutaryl Coenzyme A Reductase (HMGCR) Antibody, IgG</t>
  </si>
  <si>
    <t>3000572</t>
  </si>
  <si>
    <t>HEPC QNT</t>
  </si>
  <si>
    <t>Hepatitis C Virus (HCV) by Quantitative NAAT</t>
  </si>
  <si>
    <t>3000576</t>
  </si>
  <si>
    <t>HCVQT GR</t>
  </si>
  <si>
    <t>Hepatitis C Virus (HCV) by Quantitative NAAT with Reflex to HCV Genotype by Sequencing</t>
  </si>
  <si>
    <t>3000577</t>
  </si>
  <si>
    <t>HCVQT HGR</t>
  </si>
  <si>
    <t>Hepatitis C Virus (HCV) by Quantitative NAAT with Reflex to HCV High-Resolution Genotype by Sequencing</t>
  </si>
  <si>
    <t>3000863</t>
  </si>
  <si>
    <t>HBV QNT</t>
  </si>
  <si>
    <t>Hepatitis B Virus (HBV) by Quantitative NAAT</t>
  </si>
  <si>
    <t>3000866</t>
  </si>
  <si>
    <t>HBV QNT GR</t>
  </si>
  <si>
    <t>Hepatitis B Virus (HBV) by Quantitative NAAT with Reflex to HBV Genotype by Sequencing</t>
  </si>
  <si>
    <t>3001560</t>
  </si>
  <si>
    <t>HYPER 2</t>
  </si>
  <si>
    <t>Hypersensitivity Pneumonitis 2</t>
  </si>
  <si>
    <t>3001561</t>
  </si>
  <si>
    <t>HYPEREXT</t>
  </si>
  <si>
    <t>Hypersensitivity Pneumonitis Extended Panel (Farmer's Lung Panel)</t>
  </si>
  <si>
    <t>3001585</t>
  </si>
  <si>
    <t>ALZ NGS</t>
  </si>
  <si>
    <t>Early-Onset Alzheimer's Panel, Sequencing</t>
  </si>
  <si>
    <t>3001662</t>
  </si>
  <si>
    <t>OP FEC</t>
  </si>
  <si>
    <t>Ova and Parasite Exam, Fecal (Immunocompromised or Travel History)</t>
  </si>
  <si>
    <t>3001947</t>
  </si>
  <si>
    <t>SMR INTRP</t>
  </si>
  <si>
    <t>Blood Smear with Interpretation (Inactive as of 08/19/24)</t>
  </si>
  <si>
    <t>3002989</t>
  </si>
  <si>
    <t>HEPACUTEQR</t>
  </si>
  <si>
    <t>Hepatitis Panel, Acute with Reflex to HBsAg Confirmation and Reflex to HCV by Quantitative NAAT</t>
  </si>
  <si>
    <t>3004572</t>
  </si>
  <si>
    <t>MEN2 NGS</t>
  </si>
  <si>
    <t>Multiple Endocrine Neoplasia Type 2 (MEN2), RET Sequencing</t>
  </si>
  <si>
    <t>3005867</t>
  </si>
  <si>
    <t>FAM NGS</t>
  </si>
  <si>
    <t>Familial Targeted Sequencing</t>
  </si>
  <si>
    <t>3005935</t>
  </si>
  <si>
    <t>RWGS NGS</t>
  </si>
  <si>
    <t>Rapid Whole Genome Sequencing</t>
  </si>
  <si>
    <t>3006247</t>
  </si>
  <si>
    <t>AS-PWS DD</t>
  </si>
  <si>
    <t>Angelman Syndrome and Prader-Willi Syndrome by Methylation-Specific MLPA</t>
  </si>
  <si>
    <t>3006343</t>
  </si>
  <si>
    <t>PRENAT HEP</t>
  </si>
  <si>
    <t>Prenatal Hepatitis Panel</t>
  </si>
  <si>
    <t>3016493</t>
  </si>
  <si>
    <t>WGS NGS</t>
  </si>
  <si>
    <t>Whole Genome Sequencing</t>
  </si>
  <si>
    <t>3016497</t>
  </si>
  <si>
    <t>WGS FRPT</t>
  </si>
  <si>
    <t>Whole Genome Sequencing, Familial Control</t>
  </si>
  <si>
    <t>3016583</t>
  </si>
  <si>
    <t>EXOME PRO</t>
  </si>
  <si>
    <t>Exome Sequencing</t>
  </si>
  <si>
    <t>3016589</t>
  </si>
  <si>
    <t>EXOME FRPT</t>
  </si>
  <si>
    <t>Exome Sequencing, Familial Control</t>
  </si>
  <si>
    <t>3016636</t>
  </si>
  <si>
    <t>HPV PRMRY</t>
  </si>
  <si>
    <t>HPV Primary Screen by PCR With Reflex to Cytology</t>
  </si>
  <si>
    <t>3017009</t>
  </si>
  <si>
    <t>LUPUS RFLX</t>
  </si>
  <si>
    <t>Lupus Anticoagulant Reflex Panel</t>
  </si>
  <si>
    <t>3017156</t>
  </si>
  <si>
    <t>THROMRISK</t>
  </si>
  <si>
    <t>Thrombotic Risk Reflex Panel</t>
  </si>
  <si>
    <t>3017157</t>
  </si>
  <si>
    <t>ANTI PHOS</t>
  </si>
  <si>
    <t>Antiphospholipid Syndrome Reflex Panel</t>
  </si>
  <si>
    <t>3017615</t>
  </si>
  <si>
    <t>PDL1 22C3</t>
  </si>
  <si>
    <t>PD-L1 22C3 by IHC</t>
  </si>
  <si>
    <t>3017665</t>
  </si>
  <si>
    <t>GUDPPCR TH</t>
  </si>
  <si>
    <t>Treponema pallidum, HSV-1 and HSV-2 by PCR</t>
  </si>
  <si>
    <t>3017744</t>
  </si>
  <si>
    <t>MA HPYL</t>
  </si>
  <si>
    <t>Antimicrobial Susceptibility - Helicobacter pylori</t>
  </si>
  <si>
    <t>3017747</t>
  </si>
  <si>
    <t>HERPR CSF</t>
  </si>
  <si>
    <t>Herpes Simplex Virus Type 1 and/or 2 Antibodies, IgG (CSF) With Reflex to Type 1 and 2 Glycoprotein G-Specific Ab, IgG</t>
  </si>
  <si>
    <t>3017749</t>
  </si>
  <si>
    <t>TORCH IGM</t>
  </si>
  <si>
    <t>TORCH Antibodies IgM</t>
  </si>
  <si>
    <t>3017751</t>
  </si>
  <si>
    <t>ENCEPH-SER</t>
  </si>
  <si>
    <t>Encephalitis Panel With Reflex to Herpes Simplex Virus Types 1 and 2 Glycoprotein G-Specific Antibodies, IgG, Serum</t>
  </si>
  <si>
    <t>3017752</t>
  </si>
  <si>
    <t>ENCEPH-CSF</t>
  </si>
  <si>
    <t>Encephalitis Panel With Reflex to Herpes Simplex Virus Types 1 and 2 Glycoprotein G-Specific Antibodies, IgG, CSF</t>
  </si>
  <si>
    <t>3017783</t>
  </si>
  <si>
    <t>CD42B-IHC</t>
  </si>
  <si>
    <t>CD42b by Immunohistochemistry</t>
  </si>
  <si>
    <t>3017816</t>
  </si>
  <si>
    <t>SO HR ISH</t>
  </si>
  <si>
    <t>Human Papilloma Virus (HPV) High Risk by In Situ Hybridization Stain Only</t>
  </si>
  <si>
    <t>3017822</t>
  </si>
  <si>
    <t>SO LR ISH</t>
  </si>
  <si>
    <t>Human Papilloma Virus (HPV) Low Risk by In Situ Hybridization Stain Only</t>
  </si>
  <si>
    <t>3017866</t>
  </si>
  <si>
    <t>DPYDUGT1A1</t>
  </si>
  <si>
    <t>Dihydropyrimidine Dehydrogenase (DPYD) and UPD Glucuronosyltransferase 1A1 (UGT1A1) Genotyping</t>
  </si>
  <si>
    <t>3017909</t>
  </si>
  <si>
    <t>PERA S/P</t>
  </si>
  <si>
    <t>Preeclampsia Risk Assessment (sFlt-1/PlGF Ratio)</t>
  </si>
  <si>
    <t>3017913</t>
  </si>
  <si>
    <t>TREE NUTS</t>
  </si>
  <si>
    <t>Allergens, Food, Tree Nuts Profile IgE</t>
  </si>
  <si>
    <t>3017914</t>
  </si>
  <si>
    <t>FISH GRP2</t>
  </si>
  <si>
    <t>Allergens, Food, Fish Profile 2 IgE</t>
  </si>
  <si>
    <t>3017915</t>
  </si>
  <si>
    <t>CRUSTACEAN</t>
  </si>
  <si>
    <t>Allergens, Food, Crustacean Profile IgE</t>
  </si>
  <si>
    <t>3017916</t>
  </si>
  <si>
    <t>MOLLUSKS</t>
  </si>
  <si>
    <t>Allergens, Food, Mollusks Profile IgE</t>
  </si>
  <si>
    <t>Effective as of August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</si>
</sst>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88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267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35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HYPERLINK("http://www.aruplab.com/Testing-Information/resources/HotLines/HotLineDocs/Aug2024QHL/0030135.pdf","H")</f>
        <v>H</v>
      </c>
      <c r="X9" s="16" t="str">
        <f>HYPERLINK("http://www.aruplab.com/Testing-Information/resources/HotLines/TDMix/Aug2024QHL/0030135.xlsx","T")</f>
        <v>T</v>
      </c>
      <c r="Y9" s="16" t="str">
        <f>HYPERLINK("http://www.aruplab.com/Testing-Information/resources/HotLines/Sample_Reports/Aug2024QHL/0030135_Fibrinogen Antigen_FIBAG.pdf","E")</f>
        <v>E</v>
      </c>
      <c r="Z9" s="7" t="s">
        <v>0</v>
      </c>
      <c r="AA9" s="8">
        <v>45523</v>
      </c>
    </row>
    <row r="10" spans="1:27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35</v>
      </c>
      <c r="J10" s="7" t="s">
        <v>35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HYPERLINK("http://www.aruplab.com/Testing-Information/resources/HotLines/HotLineDocs/Aug2024QHL/0050047.pdf","H")</f>
        <v>H</v>
      </c>
      <c r="X10" s="7" t="s">
        <v>0</v>
      </c>
      <c r="Y10" s="16" t="str">
        <f>HYPERLINK("http://www.aruplab.com/Testing-Information/resources/HotLines/Sample_Reports/Aug2024QHL/0050047_Beta-2 Transferrin_B2TRNSF.pdf","E")</f>
        <v>E</v>
      </c>
      <c r="Z10" s="7" t="s">
        <v>0</v>
      </c>
      <c r="AA10" s="8">
        <v>45523</v>
      </c>
    </row>
    <row r="11" spans="1:27" ht="60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35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HYPERLINK("http://www.aruplab.com/Testing-Information/resources/HotLines/HotLineDocs/Aug2024QHL/0050206.pdf","H")</f>
        <v>H</v>
      </c>
      <c r="X11" s="7" t="s">
        <v>0</v>
      </c>
      <c r="Y11" s="7" t="s">
        <v>0</v>
      </c>
      <c r="Z11" s="7" t="s">
        <v>0</v>
      </c>
      <c r="AA11" s="8">
        <v>45523</v>
      </c>
    </row>
    <row r="12" spans="1:27" ht="7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16" t="str">
        <f>HYPERLINK("http://www.aruplab.com/Testing-Information/resources/HotLines/HotLineDocs/Aug2024QHL/2024.07.05 Aug Quarterly Hotline Inactivations.pdf","H")</f>
        <v>H</v>
      </c>
      <c r="X12" s="7" t="s">
        <v>0</v>
      </c>
      <c r="Y12" s="7" t="s">
        <v>0</v>
      </c>
      <c r="Z12" s="7" t="s">
        <v>0</v>
      </c>
      <c r="AA12" s="8">
        <v>45523</v>
      </c>
    </row>
    <row r="13" spans="1:27" ht="16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35</v>
      </c>
      <c r="V13" s="7" t="s">
        <v>0</v>
      </c>
      <c r="W13" s="16" t="str">
        <f>HYPERLINK("http://www.aruplab.com/Testing-Information/resources/HotLines/HotLineDocs/Aug2024QHL/2024.07.05 Aug Quarterly Hotline Inactivations.pdf","H")</f>
        <v>H</v>
      </c>
      <c r="X13" s="7" t="s">
        <v>0</v>
      </c>
      <c r="Y13" s="7" t="s">
        <v>0</v>
      </c>
      <c r="Z13" s="7" t="s">
        <v>0</v>
      </c>
      <c r="AA13" s="8">
        <v>45523</v>
      </c>
    </row>
    <row r="14" spans="1:27" ht="4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35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HYPERLINK("http://www.aruplab.com/Testing-Information/resources/HotLines/HotLineDocs/Aug2024QHL/0050397.pdf","H")</f>
        <v>H</v>
      </c>
      <c r="X14" s="7" t="s">
        <v>0</v>
      </c>
      <c r="Y14" s="7" t="s">
        <v>0</v>
      </c>
      <c r="Z14" s="7" t="s">
        <v>0</v>
      </c>
      <c r="AA14" s="8">
        <v>45523</v>
      </c>
    </row>
    <row r="15" spans="1:27" ht="7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35</v>
      </c>
      <c r="W15" s="16" t="str">
        <f>HYPERLINK("http://www.aruplab.com/Testing-Information/resources/HotLines/HotLineDocs/Aug2024QHL/2024.07.05 Aug Quarterly Hotline Inactivations.pdf","H")</f>
        <v>H</v>
      </c>
      <c r="X15" s="7" t="s">
        <v>0</v>
      </c>
      <c r="Y15" s="7" t="s">
        <v>0</v>
      </c>
      <c r="Z15" s="7" t="s">
        <v>0</v>
      </c>
      <c r="AA15" s="8">
        <v>45523</v>
      </c>
    </row>
    <row r="16" spans="1:27" ht="4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35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HYPERLINK("http://www.aruplab.com/Testing-Information/resources/HotLines/HotLineDocs/Aug2024QHL/0050477.pdf","H")</f>
        <v>H</v>
      </c>
      <c r="X16" s="7" t="s">
        <v>0</v>
      </c>
      <c r="Y16" s="7" t="s">
        <v>0</v>
      </c>
      <c r="Z16" s="7" t="s">
        <v>0</v>
      </c>
      <c r="AA16" s="8">
        <v>45523</v>
      </c>
    </row>
    <row r="17" spans="1:27" ht="7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35</v>
      </c>
      <c r="W17" s="16" t="str">
        <f>HYPERLINK("http://www.aruplab.com/Testing-Information/resources/HotLines/HotLineDocs/Aug2024QHL/2024.07.05 Aug Quarterly Hotline Inactivations.pdf","H")</f>
        <v>H</v>
      </c>
      <c r="X17" s="7" t="s">
        <v>0</v>
      </c>
      <c r="Y17" s="7" t="s">
        <v>0</v>
      </c>
      <c r="Z17" s="7" t="s">
        <v>0</v>
      </c>
      <c r="AA17" s="8">
        <v>45523</v>
      </c>
    </row>
    <row r="18" spans="1:27" ht="7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35</v>
      </c>
      <c r="V18" s="7" t="s">
        <v>0</v>
      </c>
      <c r="W18" s="16" t="str">
        <f>HYPERLINK("http://www.aruplab.com/Testing-Information/resources/HotLines/HotLineDocs/Aug2024QHL/2024.07.05 Aug Quarterly Hotline Inactivations.pdf","H")</f>
        <v>H</v>
      </c>
      <c r="X18" s="7" t="s">
        <v>0</v>
      </c>
      <c r="Y18" s="7" t="s">
        <v>0</v>
      </c>
      <c r="Z18" s="7" t="s">
        <v>0</v>
      </c>
      <c r="AA18" s="8">
        <v>45523</v>
      </c>
    </row>
    <row r="19" spans="1:27" ht="30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35</v>
      </c>
      <c r="G19" s="7" t="s">
        <v>35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HYPERLINK("http://www.aruplab.com/Testing-Information/resources/HotLines/HotLineDocs/Aug2024QHL/0050908.pdf","H")</f>
        <v>H</v>
      </c>
      <c r="X19" s="7" t="s">
        <v>0</v>
      </c>
      <c r="Y19" s="7" t="s">
        <v>0</v>
      </c>
      <c r="Z19" s="7" t="s">
        <v>0</v>
      </c>
      <c r="AA19" s="8">
        <v>45523</v>
      </c>
    </row>
    <row r="20" spans="1:27" ht="13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35</v>
      </c>
      <c r="W20" s="16" t="str">
        <f>HYPERLINK("http://www.aruplab.com/Testing-Information/resources/HotLines/HotLineDocs/Aug2024QHL/2024.07.05 Aug Quarterly Hotline Inactivations.pdf","H")</f>
        <v>H</v>
      </c>
      <c r="X20" s="7" t="s">
        <v>0</v>
      </c>
      <c r="Y20" s="7" t="s">
        <v>0</v>
      </c>
      <c r="Z20" s="7" t="s">
        <v>0</v>
      </c>
      <c r="AA20" s="8">
        <v>45523</v>
      </c>
    </row>
    <row r="21" spans="1:27" ht="30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35</v>
      </c>
      <c r="G21" s="7" t="s">
        <v>35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HYPERLINK("http://www.aruplab.com/Testing-Information/resources/HotLines/HotLineDocs/Aug2024QHL/0051302.pdf","H")</f>
        <v>H</v>
      </c>
      <c r="X21" s="7" t="s">
        <v>0</v>
      </c>
      <c r="Y21" s="7" t="s">
        <v>0</v>
      </c>
      <c r="Z21" s="7" t="s">
        <v>0</v>
      </c>
      <c r="AA21" s="8">
        <v>45523</v>
      </c>
    </row>
    <row r="22" spans="1:27" ht="60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35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16" t="str">
        <f>HYPERLINK("http://www.aruplab.com/Testing-Information/resources/HotLines/HotLineDocs/Aug2024QHL/0051332.pdf","H")</f>
        <v>H</v>
      </c>
      <c r="X22" s="16" t="str">
        <f>HYPERLINK("http://www.aruplab.com/Testing-Information/resources/HotLines/TDMix/Aug2024QHL/0051332.xlsx","T")</f>
        <v>T</v>
      </c>
      <c r="Y22" s="7" t="s">
        <v>0</v>
      </c>
      <c r="Z22" s="7" t="s">
        <v>0</v>
      </c>
      <c r="AA22" s="8">
        <v>45523</v>
      </c>
    </row>
    <row r="23" spans="1:27" ht="4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35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HYPERLINK("http://www.aruplab.com/Testing-Information/resources/HotLines/HotLineDocs/Aug2024QHL/0055273.pdf","H")</f>
        <v>H</v>
      </c>
      <c r="X23" s="7" t="s">
        <v>0</v>
      </c>
      <c r="Y23" s="7" t="s">
        <v>0</v>
      </c>
      <c r="Z23" s="7" t="s">
        <v>0</v>
      </c>
      <c r="AA23" s="8">
        <v>45523</v>
      </c>
    </row>
    <row r="24" spans="1:27" ht="4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HYPERLINK("http://www.aruplab.com/Testing-Information/resources/HotLines/HotLineDocs/Aug2024QHL/0060200.pdf","H")</f>
        <v>H</v>
      </c>
      <c r="X24" s="7" t="s">
        <v>0</v>
      </c>
      <c r="Y24" s="7" t="s">
        <v>0</v>
      </c>
      <c r="Z24" s="7" t="s">
        <v>0</v>
      </c>
      <c r="AA24" s="8">
        <v>45523</v>
      </c>
    </row>
    <row r="25" spans="1:27" ht="60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35</v>
      </c>
      <c r="W25" s="16" t="str">
        <f>HYPERLINK("http://www.aruplab.com/Testing-Information/resources/HotLines/HotLineDocs/Aug2024QHL/2024.07.05 Aug Quarterly Hotline Inactivations.pdf","H")</f>
        <v>H</v>
      </c>
      <c r="X25" s="7" t="s">
        <v>0</v>
      </c>
      <c r="Y25" s="7" t="s">
        <v>0</v>
      </c>
      <c r="Z25" s="7" t="s">
        <v>0</v>
      </c>
      <c r="AA25" s="8">
        <v>45523</v>
      </c>
    </row>
    <row r="26" spans="1:27" ht="7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35</v>
      </c>
      <c r="W26" s="16" t="str">
        <f>HYPERLINK("http://www.aruplab.com/Testing-Information/resources/HotLines/HotLineDocs/Aug2024QHL/2024.07.05 Aug Quarterly Hotline Inactivations.pdf","H")</f>
        <v>H</v>
      </c>
      <c r="X26" s="7" t="s">
        <v>0</v>
      </c>
      <c r="Y26" s="7" t="s">
        <v>0</v>
      </c>
      <c r="Z26" s="7" t="s">
        <v>0</v>
      </c>
      <c r="AA26" s="8">
        <v>45523</v>
      </c>
    </row>
    <row r="27" spans="1:27" ht="60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35</v>
      </c>
      <c r="W27" s="16" t="str">
        <f>HYPERLINK("http://www.aruplab.com/Testing-Information/resources/HotLines/HotLineDocs/Aug2024QHL/2024.07.05 Aug Quarterly Hotline Inactivations.pdf","H")</f>
        <v>H</v>
      </c>
      <c r="X27" s="7" t="s">
        <v>0</v>
      </c>
      <c r="Y27" s="7" t="s">
        <v>0</v>
      </c>
      <c r="Z27" s="7" t="s">
        <v>0</v>
      </c>
      <c r="AA27" s="8">
        <v>45523</v>
      </c>
    </row>
    <row r="28" spans="1:27" ht="4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35</v>
      </c>
      <c r="K28" s="7" t="s">
        <v>35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16" t="str">
        <f>HYPERLINK("http://www.aruplab.com/Testing-Information/resources/HotLines/HotLineDocs/Aug2024QHL/0065120.pdf","H")</f>
        <v>H</v>
      </c>
      <c r="X28" s="7" t="s">
        <v>0</v>
      </c>
      <c r="Y28" s="16" t="str">
        <f>HYPERLINK("http://www.aruplab.com/Testing-Information/resources/HotLines/Sample_Reports/Aug2024QHL/0065120_Parvovirus B19 Antibodies, IgG and IgM_PARVO.pdf","E")</f>
        <v>E</v>
      </c>
      <c r="Z28" s="7" t="s">
        <v>0</v>
      </c>
      <c r="AA28" s="8">
        <v>45523</v>
      </c>
    </row>
    <row r="29" spans="1:27" ht="30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35</v>
      </c>
      <c r="K29" s="7" t="s">
        <v>35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16" t="str">
        <f>HYPERLINK("http://www.aruplab.com/Testing-Information/resources/HotLines/HotLineDocs/Aug2024QHL/0065122.pdf","H")</f>
        <v>H</v>
      </c>
      <c r="X29" s="7" t="s">
        <v>0</v>
      </c>
      <c r="Y29" s="16" t="str">
        <f>HYPERLINK("http://www.aruplab.com/Testing-Information/resources/HotLines/Sample_Reports/Aug2024QHL/0065122_Parvovirus B 19 Antibody, IgM_PARVO M.pdf","E")</f>
        <v>E</v>
      </c>
      <c r="Z29" s="7" t="s">
        <v>0</v>
      </c>
      <c r="AA29" s="8">
        <v>45523</v>
      </c>
    </row>
    <row r="30" spans="1:27" ht="4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35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16" t="str">
        <f>HYPERLINK("http://www.aruplab.com/Testing-Information/resources/HotLines/HotLineDocs/Aug2024QHL/0093093.pdf","H")</f>
        <v>H</v>
      </c>
      <c r="X30" s="7" t="s">
        <v>0</v>
      </c>
      <c r="Y30" s="7" t="s">
        <v>0</v>
      </c>
      <c r="Z30" s="7" t="s">
        <v>0</v>
      </c>
      <c r="AA30" s="8">
        <v>45523</v>
      </c>
    </row>
    <row r="31" spans="1:27" ht="4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35</v>
      </c>
      <c r="F31" s="7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35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HYPERLINK("http://www.aruplab.com/Testing-Information/resources/HotLines/HotLineDocs/Aug2024QHL/2003547.pdf","H")</f>
        <v>H</v>
      </c>
      <c r="X31" s="16" t="str">
        <f>HYPERLINK("http://www.aruplab.com/Testing-Information/resources/HotLines/TDMix/Aug2024QHL/2003547.xlsx","T")</f>
        <v>T</v>
      </c>
      <c r="Y31" s="7" t="s">
        <v>0</v>
      </c>
      <c r="Z31" s="7" t="s">
        <v>0</v>
      </c>
      <c r="AA31" s="8">
        <v>45523</v>
      </c>
    </row>
    <row r="32" spans="1:27" ht="7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35</v>
      </c>
      <c r="W32" s="16" t="str">
        <f>HYPERLINK("http://www.aruplab.com/Testing-Information/resources/HotLines/HotLineDocs/Aug2024QHL/2024.07.05 Aug Quarterly Hotline Inactivations.pdf","H")</f>
        <v>H</v>
      </c>
      <c r="X32" s="7" t="s">
        <v>0</v>
      </c>
      <c r="Y32" s="7" t="s">
        <v>0</v>
      </c>
      <c r="Z32" s="7" t="s">
        <v>0</v>
      </c>
      <c r="AA32" s="8">
        <v>45523</v>
      </c>
    </row>
    <row r="33" spans="1:27" ht="60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35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HYPERLINK("http://www.aruplab.com/Testing-Information/resources/HotLines/HotLineDocs/Aug2024QHL/2008460.pdf","H")</f>
        <v>H</v>
      </c>
      <c r="X33" s="7" t="s">
        <v>0</v>
      </c>
      <c r="Y33" s="7" t="s">
        <v>0</v>
      </c>
      <c r="Z33" s="7" t="s">
        <v>0</v>
      </c>
      <c r="AA33" s="8">
        <v>45523</v>
      </c>
    </row>
    <row r="34" spans="1:27" ht="150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35</v>
      </c>
      <c r="V34" s="7" t="s">
        <v>0</v>
      </c>
      <c r="W34" s="16" t="str">
        <f>HYPERLINK("http://www.aruplab.com/Testing-Information/resources/HotLines/HotLineDocs/Aug2024QHL/2024.07.05 Aug Quarterly Hotline Inactivations.pdf","H")</f>
        <v>H</v>
      </c>
      <c r="X34" s="7" t="s">
        <v>0</v>
      </c>
      <c r="Y34" s="7" t="s">
        <v>0</v>
      </c>
      <c r="Z34" s="7" t="s">
        <v>0</v>
      </c>
      <c r="AA34" s="8">
        <v>45523</v>
      </c>
    </row>
    <row r="35" spans="1:27" ht="150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35</v>
      </c>
      <c r="V35" s="7" t="s">
        <v>0</v>
      </c>
      <c r="W35" s="16" t="str">
        <f>HYPERLINK("http://www.aruplab.com/Testing-Information/resources/HotLines/HotLineDocs/Aug2024QHL/2024.07.05 Aug Quarterly Hotline Inactivations.pdf","H")</f>
        <v>H</v>
      </c>
      <c r="X35" s="7" t="s">
        <v>0</v>
      </c>
      <c r="Y35" s="7" t="s">
        <v>0</v>
      </c>
      <c r="Z35" s="7" t="s">
        <v>0</v>
      </c>
      <c r="AA35" s="8">
        <v>45523</v>
      </c>
    </row>
    <row r="36" spans="1:27" ht="4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35</v>
      </c>
      <c r="G36" s="7" t="s">
        <v>0</v>
      </c>
      <c r="H36" s="7" t="s">
        <v>35</v>
      </c>
      <c r="I36" s="7" t="s">
        <v>0</v>
      </c>
      <c r="J36" s="7" t="s">
        <v>35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16" t="str">
        <f>HYPERLINK("http://www.aruplab.com/Testing-Information/resources/HotLines/HotLineDocs/Aug2024QHL/2009034.pdf","H")</f>
        <v>H</v>
      </c>
      <c r="X36" s="7" t="s">
        <v>0</v>
      </c>
      <c r="Y36" s="7" t="s">
        <v>0</v>
      </c>
      <c r="Z36" s="7" t="s">
        <v>0</v>
      </c>
      <c r="AA36" s="8">
        <v>45523</v>
      </c>
    </row>
    <row r="37" spans="1:27" ht="7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35</v>
      </c>
      <c r="G37" s="7" t="s">
        <v>0</v>
      </c>
      <c r="H37" s="7" t="s">
        <v>0</v>
      </c>
      <c r="I37" s="7" t="s">
        <v>35</v>
      </c>
      <c r="J37" s="7" t="s">
        <v>35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16" t="str">
        <f>HYPERLINK("http://www.aruplab.com/Testing-Information/resources/HotLines/HotLineDocs/Aug2024QHL/2009255.pdf","H")</f>
        <v>H</v>
      </c>
      <c r="X37" s="7" t="s">
        <v>0</v>
      </c>
      <c r="Y37" s="7" t="s">
        <v>0</v>
      </c>
      <c r="Z37" s="7" t="s">
        <v>0</v>
      </c>
      <c r="AA37" s="8">
        <v>45523</v>
      </c>
    </row>
    <row r="38" spans="1:27" ht="4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35</v>
      </c>
      <c r="G38" s="7" t="s">
        <v>35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HYPERLINK("http://www.aruplab.com/Testing-Information/resources/HotLines/HotLineDocs/Aug2024QHL/2009447.pdf","H")</f>
        <v>H</v>
      </c>
      <c r="X38" s="7" t="s">
        <v>0</v>
      </c>
      <c r="Y38" s="7" t="s">
        <v>0</v>
      </c>
      <c r="Z38" s="7" t="s">
        <v>0</v>
      </c>
      <c r="AA38" s="8">
        <v>45523</v>
      </c>
    </row>
    <row r="39" spans="1:27" ht="4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35</v>
      </c>
      <c r="G39" s="7" t="s">
        <v>35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HYPERLINK("http://www.aruplab.com/Testing-Information/resources/HotLines/HotLineDocs/Aug2024QHL/2009449.pdf","H")</f>
        <v>H</v>
      </c>
      <c r="X39" s="7" t="s">
        <v>0</v>
      </c>
      <c r="Y39" s="7" t="s">
        <v>0</v>
      </c>
      <c r="Z39" s="7" t="s">
        <v>0</v>
      </c>
      <c r="AA39" s="8">
        <v>45523</v>
      </c>
    </row>
    <row r="40" spans="1:27" ht="60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35</v>
      </c>
      <c r="G40" s="7" t="s">
        <v>0</v>
      </c>
      <c r="H40" s="7" t="s">
        <v>0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HYPERLINK("http://www.aruplab.com/Testing-Information/resources/HotLines/HotLineDocs/Aug2024QHL/2009451.pdf","H")</f>
        <v>H</v>
      </c>
      <c r="X40" s="7" t="s">
        <v>0</v>
      </c>
      <c r="Y40" s="7" t="s">
        <v>0</v>
      </c>
      <c r="Z40" s="7" t="s">
        <v>0</v>
      </c>
      <c r="AA40" s="8">
        <v>45523</v>
      </c>
    </row>
    <row r="41" spans="1:27" ht="60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35</v>
      </c>
      <c r="G41" s="7" t="s">
        <v>35</v>
      </c>
      <c r="H41" s="7" t="s">
        <v>0</v>
      </c>
      <c r="I41" s="7" t="s">
        <v>35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HYPERLINK("http://www.aruplab.com/Testing-Information/resources/HotLines/HotLineDocs/Aug2024QHL/2010784.pdf","H")</f>
        <v>H</v>
      </c>
      <c r="X41" s="7" t="s">
        <v>0</v>
      </c>
      <c r="Y41" s="7" t="s">
        <v>0</v>
      </c>
      <c r="Z41" s="7" t="s">
        <v>0</v>
      </c>
      <c r="AA41" s="8">
        <v>45524</v>
      </c>
    </row>
    <row r="42" spans="1:27" ht="4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35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35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35</v>
      </c>
      <c r="T42" s="7" t="s">
        <v>0</v>
      </c>
      <c r="U42" s="7" t="s">
        <v>0</v>
      </c>
      <c r="V42" s="7" t="s">
        <v>0</v>
      </c>
      <c r="W42" s="16" t="str">
        <f>HYPERLINK("http://www.aruplab.com/Testing-Information/resources/HotLines/HotLineDocs/Aug2024QHL/2010921.pdf","H")</f>
        <v>H</v>
      </c>
      <c r="X42" s="16" t="str">
        <f>HYPERLINK("http://www.aruplab.com/Testing-Information/resources/HotLines/TDMix/Aug2024QHL/2010921.xlsx","T")</f>
        <v>T</v>
      </c>
      <c r="Y42" s="7" t="s">
        <v>0</v>
      </c>
      <c r="Z42" s="7" t="s">
        <v>0</v>
      </c>
      <c r="AA42" s="8">
        <v>45523</v>
      </c>
    </row>
    <row r="43" spans="1:27" ht="4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35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35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HYPERLINK("http://www.aruplab.com/Testing-Information/resources/HotLines/HotLineDocs/Aug2024QHL/2011415.pdf","H")</f>
        <v>H</v>
      </c>
      <c r="X43" s="16" t="str">
        <f>HYPERLINK("http://www.aruplab.com/Testing-Information/resources/HotLines/TDMix/Aug2024QHL/2011415.xlsx","T")</f>
        <v>T</v>
      </c>
      <c r="Y43" s="16" t="str">
        <f>HYPERLINK("http://www.aruplab.com/Testing-Information/resources/HotLines/Sample_Reports/Aug2024QHL/2011415_Alpha-Iduronidase Enzyme Activity in Leukocytes_A-I LEUK.pdf","E")</f>
        <v>E</v>
      </c>
      <c r="Z43" s="7" t="s">
        <v>0</v>
      </c>
      <c r="AA43" s="8">
        <v>45523</v>
      </c>
    </row>
    <row r="44" spans="1:27" ht="7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35</v>
      </c>
      <c r="V44" s="7" t="s">
        <v>0</v>
      </c>
      <c r="W44" s="16" t="str">
        <f>HYPERLINK("http://www.aruplab.com/Testing-Information/resources/HotLines/HotLineDocs/Aug2024QHL/2024.07.05 Aug Quarterly Hotline Inactivations.pdf","H")</f>
        <v>H</v>
      </c>
      <c r="X44" s="7" t="s">
        <v>0</v>
      </c>
      <c r="Y44" s="7" t="s">
        <v>0</v>
      </c>
      <c r="Z44" s="7" t="s">
        <v>0</v>
      </c>
      <c r="AA44" s="8">
        <v>45523</v>
      </c>
    </row>
    <row r="45" spans="1:27" ht="45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35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HYPERLINK("http://www.aruplab.com/Testing-Information/resources/HotLines/HotLineDocs/Aug2024QHL/2012166.pdf","H")</f>
        <v>H</v>
      </c>
      <c r="X45" s="16" t="str">
        <f>HYPERLINK("http://www.aruplab.com/Testing-Information/resources/HotLines/TDMix/Aug2024QHL/2012166.xlsx","T")</f>
        <v>T</v>
      </c>
      <c r="Y45" s="7" t="s">
        <v>0</v>
      </c>
      <c r="Z45" s="7" t="s">
        <v>0</v>
      </c>
      <c r="AA45" s="8">
        <v>45523</v>
      </c>
    </row>
    <row r="46" spans="1:27" ht="7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35</v>
      </c>
      <c r="G46" s="7" t="s">
        <v>35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HYPERLINK("http://www.aruplab.com/Testing-Information/resources/HotLines/HotLineDocs/Aug2024QHL/2013101.pdf","H")</f>
        <v>H</v>
      </c>
      <c r="X46" s="7" t="s">
        <v>0</v>
      </c>
      <c r="Y46" s="7" t="s">
        <v>0</v>
      </c>
      <c r="Z46" s="7" t="s">
        <v>0</v>
      </c>
      <c r="AA46" s="8">
        <v>45523</v>
      </c>
    </row>
    <row r="47" spans="1:27" ht="4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35</v>
      </c>
      <c r="G47" s="7" t="s">
        <v>35</v>
      </c>
      <c r="H47" s="7" t="s">
        <v>0</v>
      </c>
      <c r="I47" s="7" t="s">
        <v>35</v>
      </c>
      <c r="J47" s="7" t="s">
        <v>35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35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HYPERLINK("http://www.aruplab.com/Testing-Information/resources/HotLines/HotLineDocs/Aug2024QHL/3000572.pdf","H")</f>
        <v>H</v>
      </c>
      <c r="X47" s="16" t="str">
        <f>HYPERLINK("http://www.aruplab.com/Testing-Information/resources/HotLines/TDMix/Aug2024QHL/3000572.xlsx","T")</f>
        <v>T</v>
      </c>
      <c r="Y47" s="16" t="str">
        <f>HYPERLINK("http://www.aruplab.com/Testing-Information/resources/HotLines/Sample_Reports/Aug2024QHL/3000572_ Hepatitis C Virus (HCV) by Quantitative NAAT_HEPC QNT.pdf","E")</f>
        <v>E</v>
      </c>
      <c r="Z47" s="7" t="s">
        <v>0</v>
      </c>
      <c r="AA47" s="8">
        <v>45523</v>
      </c>
    </row>
    <row r="48" spans="1:27" ht="7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35</v>
      </c>
      <c r="G48" s="7" t="s">
        <v>35</v>
      </c>
      <c r="H48" s="7" t="s">
        <v>0</v>
      </c>
      <c r="I48" s="7" t="s">
        <v>0</v>
      </c>
      <c r="J48" s="7" t="s">
        <v>0</v>
      </c>
      <c r="K48" s="7" t="s">
        <v>35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35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16" t="str">
        <f>HYPERLINK("http://www.aruplab.com/Testing-Information/resources/HotLines/HotLineDocs/Aug2024QHL/3000576.pdf","H")</f>
        <v>H</v>
      </c>
      <c r="X48" s="16" t="str">
        <f>HYPERLINK("http://www.aruplab.com/Testing-Information/resources/HotLines/TDMix/Aug2024QHL/3000576.xlsx","T")</f>
        <v>T</v>
      </c>
      <c r="Y48" s="16" t="str">
        <f>HYPERLINK("http://www.aruplab.com/Testing-Information/resources/HotLines/Sample_Reports/Aug2024QHL/3000576_Hepatitis C Virus (HCV) by Quantitative NAAT with Reflex to HCV Genotype by Sequencing_HCVQT GR.pdf","E")</f>
        <v>E</v>
      </c>
      <c r="Z48" s="7" t="s">
        <v>0</v>
      </c>
      <c r="AA48" s="8">
        <v>45523</v>
      </c>
    </row>
    <row r="49" spans="1:27" ht="90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35</v>
      </c>
      <c r="G49" s="7" t="s">
        <v>35</v>
      </c>
      <c r="H49" s="7" t="s">
        <v>0</v>
      </c>
      <c r="I49" s="7" t="s">
        <v>35</v>
      </c>
      <c r="J49" s="7" t="s">
        <v>0</v>
      </c>
      <c r="K49" s="7" t="s">
        <v>35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35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HYPERLINK("http://www.aruplab.com/Testing-Information/resources/HotLines/HotLineDocs/Aug2024QHL/3000577.pdf","H")</f>
        <v>H</v>
      </c>
      <c r="X49" s="16" t="str">
        <f>HYPERLINK("http://www.aruplab.com/Testing-Information/resources/HotLines/TDMix/Aug2024QHL/3000577.xlsx","T")</f>
        <v>T</v>
      </c>
      <c r="Y49" s="16" t="str">
        <f>HYPERLINK("http://www.aruplab.com/Testing-Information/resources/HotLines/Sample_Reports/Aug2024QHL/3000577_Hepatitis C Virus (HCV) by Quantitative NAAT with Reflex to HCV High-Resolution Genotype by Sequencing_HCVQT HGR.pdf","E")</f>
        <v>E</v>
      </c>
      <c r="Z49" s="7" t="s">
        <v>0</v>
      </c>
      <c r="AA49" s="8">
        <v>45523</v>
      </c>
    </row>
    <row r="50" spans="1:27" ht="4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35</v>
      </c>
      <c r="G50" s="7" t="s">
        <v>35</v>
      </c>
      <c r="H50" s="7" t="s">
        <v>0</v>
      </c>
      <c r="I50" s="7" t="s">
        <v>35</v>
      </c>
      <c r="J50" s="7" t="s">
        <v>35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35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HYPERLINK("http://www.aruplab.com/Testing-Information/resources/HotLines/HotLineDocs/Aug2024QHL/3000863.pdf","H")</f>
        <v>H</v>
      </c>
      <c r="X50" s="16" t="str">
        <f>HYPERLINK("http://www.aruplab.com/Testing-Information/resources/HotLines/TDMix/Aug2024QHL/3000863.xlsx","T")</f>
        <v>T</v>
      </c>
      <c r="Y50" s="16" t="str">
        <f>HYPERLINK("http://www.aruplab.com/Testing-Information/resources/HotLines/Sample_Reports/Aug2024QHL/3000863_Hepatitis B Virus (HBV) by Quantitative NAAT_HBV QNT.pdf","E")</f>
        <v>E</v>
      </c>
      <c r="Z50" s="7" t="s">
        <v>0</v>
      </c>
      <c r="AA50" s="8">
        <v>45523</v>
      </c>
    </row>
    <row r="51" spans="1:27" ht="7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35</v>
      </c>
      <c r="G51" s="7" t="s">
        <v>35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35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16" t="str">
        <f>HYPERLINK("http://www.aruplab.com/Testing-Information/resources/HotLines/HotLineDocs/Aug2024QHL/3000866.pdf","H")</f>
        <v>H</v>
      </c>
      <c r="X51" s="16" t="str">
        <f>HYPERLINK("http://www.aruplab.com/Testing-Information/resources/HotLines/TDMix/Aug2024QHL/3000866.xlsx","T")</f>
        <v>T</v>
      </c>
      <c r="Y51" s="16" t="str">
        <f>HYPERLINK("http://www.aruplab.com/Testing-Information/resources/HotLines/Sample_Reports/Aug2024QHL/3000866_Hepatitis B Virus (HBV) by Quantitative NAAT with Reflex to HBV Genotype by Sequencing_HBV QNT GR.pdf","E")</f>
        <v>E</v>
      </c>
      <c r="Z51" s="7" t="s">
        <v>0</v>
      </c>
      <c r="AA51" s="8">
        <v>45523</v>
      </c>
    </row>
    <row r="52" spans="1:27" ht="30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35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HYPERLINK("http://www.aruplab.com/Testing-Information/resources/HotLines/HotLineDocs/Aug2024QHL/3001560.pdf","H")</f>
        <v>H</v>
      </c>
      <c r="X52" s="7" t="s">
        <v>0</v>
      </c>
      <c r="Y52" s="7" t="s">
        <v>0</v>
      </c>
      <c r="Z52" s="7" t="s">
        <v>0</v>
      </c>
      <c r="AA52" s="8">
        <v>45523</v>
      </c>
    </row>
    <row r="53" spans="1:27" ht="60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35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HYPERLINK("http://www.aruplab.com/Testing-Information/resources/HotLines/HotLineDocs/Aug2024QHL/3001561.pdf","H")</f>
        <v>H</v>
      </c>
      <c r="X53" s="7" t="s">
        <v>0</v>
      </c>
      <c r="Y53" s="7" t="s">
        <v>0</v>
      </c>
      <c r="Z53" s="7" t="s">
        <v>0</v>
      </c>
      <c r="AA53" s="8">
        <v>45523</v>
      </c>
    </row>
    <row r="54" spans="1:27" ht="4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35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HYPERLINK("http://www.aruplab.com/Testing-Information/resources/HotLines/HotLineDocs/Aug2024QHL/3001585.pdf","H")</f>
        <v>H</v>
      </c>
      <c r="X54" s="16" t="str">
        <f>HYPERLINK("http://www.aruplab.com/Testing-Information/resources/HotLines/TDMix/Aug2024QHL/3001585.xlsx","T")</f>
        <v>T</v>
      </c>
      <c r="Y54" s="16" t="str">
        <f>HYPERLINK("http://www.aruplab.com/Testing-Information/resources/HotLines/Sample_Reports/Aug2024QHL/3001585_Early-Onset Alzheimers Panel, Sequencing_ALZ NGS.pdf","E")</f>
        <v>E</v>
      </c>
      <c r="Z54" s="7" t="s">
        <v>0</v>
      </c>
      <c r="AA54" s="8">
        <v>45523</v>
      </c>
    </row>
    <row r="55" spans="1:27" ht="60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35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HYPERLINK("http://www.aruplab.com/Testing-Information/resources/HotLines/HotLineDocs/Aug2024QHL/3001662.pdf","H")</f>
        <v>H</v>
      </c>
      <c r="X55" s="7" t="s">
        <v>0</v>
      </c>
      <c r="Y55" s="7" t="s">
        <v>0</v>
      </c>
      <c r="Z55" s="7" t="s">
        <v>0</v>
      </c>
      <c r="AA55" s="8">
        <v>45523</v>
      </c>
    </row>
    <row r="56" spans="1:27" ht="60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35</v>
      </c>
      <c r="W56" s="16" t="str">
        <f>HYPERLINK("http://www.aruplab.com/Testing-Information/resources/HotLines/HotLineDocs/Aug2024QHL/2024.07.05 Aug Quarterly Hotline Inactivations.pdf","H")</f>
        <v>H</v>
      </c>
      <c r="X56" s="7" t="s">
        <v>0</v>
      </c>
      <c r="Y56" s="7" t="s">
        <v>0</v>
      </c>
      <c r="Z56" s="7" t="s">
        <v>0</v>
      </c>
      <c r="AA56" s="8">
        <v>45523</v>
      </c>
    </row>
    <row r="57" spans="1:27" ht="7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35</v>
      </c>
      <c r="G57" s="7" t="s">
        <v>35</v>
      </c>
      <c r="H57" s="7" t="s">
        <v>0</v>
      </c>
      <c r="I57" s="7" t="s">
        <v>35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16" t="str">
        <f>HYPERLINK("http://www.aruplab.com/Testing-Information/resources/HotLines/HotLineDocs/Aug2024QHL/3002989.pdf","H")</f>
        <v>H</v>
      </c>
      <c r="X57" s="7" t="s">
        <v>0</v>
      </c>
      <c r="Y57" s="7" t="s">
        <v>0</v>
      </c>
      <c r="Z57" s="7" t="s">
        <v>0</v>
      </c>
      <c r="AA57" s="8">
        <v>45524</v>
      </c>
    </row>
    <row r="58" spans="1:27" ht="60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35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HYPERLINK("http://www.aruplab.com/Testing-Information/resources/HotLines/HotLineDocs/Aug2024QHL/3004572.pdf","H")</f>
        <v>H</v>
      </c>
      <c r="X58" s="7" t="s">
        <v>0</v>
      </c>
      <c r="Y58" s="7" t="s">
        <v>0</v>
      </c>
      <c r="Z58" s="7" t="s">
        <v>0</v>
      </c>
      <c r="AA58" s="8">
        <v>45523</v>
      </c>
    </row>
    <row r="59" spans="1:27" ht="30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35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16" t="str">
        <f>HYPERLINK("http://www.aruplab.com/Testing-Information/resources/HotLines/HotLineDocs/Aug2024QHL/3005867.pdf","H")</f>
        <v>H</v>
      </c>
      <c r="X59" s="16" t="str">
        <f>HYPERLINK("http://www.aruplab.com/Testing-Information/resources/HotLines/TDMix/Aug2024QHL/3005867.xlsx","T")</f>
        <v>T</v>
      </c>
      <c r="Y59" s="16" t="str">
        <f>HYPERLINK("http://www.aruplab.com/Testing-Information/resources/HotLines/Sample_Reports/Aug2024QHL/3005867_Familial Targeted Sequencing_FAM NGS.pdf","E")</f>
        <v>E</v>
      </c>
      <c r="Z59" s="7" t="s">
        <v>0</v>
      </c>
      <c r="AA59" s="8">
        <v>45523</v>
      </c>
    </row>
    <row r="60" spans="1:27" ht="30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35</v>
      </c>
      <c r="U60" s="7" t="s">
        <v>0</v>
      </c>
      <c r="V60" s="7" t="s">
        <v>0</v>
      </c>
      <c r="W60" s="16" t="str">
        <f>HYPERLINK("http://www.aruplab.com/Testing-Information/resources/HotLines/HotLineDocs/Aug2024QHL/3005935.pdf","H")</f>
        <v>H</v>
      </c>
      <c r="X60" s="7" t="s">
        <v>0</v>
      </c>
      <c r="Y60" s="7" t="s">
        <v>0</v>
      </c>
      <c r="Z60" s="7" t="s">
        <v>0</v>
      </c>
      <c r="AA60" s="8">
        <v>45523</v>
      </c>
    </row>
    <row r="61" spans="1:27" ht="7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35</v>
      </c>
      <c r="G61" s="7" t="s">
        <v>0</v>
      </c>
      <c r="H61" s="7" t="s">
        <v>0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HYPERLINK("http://www.aruplab.com/Testing-Information/resources/HotLines/HotLineDocs/Aug2024QHL/3006247.pdf","H")</f>
        <v>H</v>
      </c>
      <c r="X61" s="7" t="s">
        <v>0</v>
      </c>
      <c r="Y61" s="7" t="s">
        <v>0</v>
      </c>
      <c r="Z61" s="7" t="s">
        <v>0</v>
      </c>
      <c r="AA61" s="8">
        <v>45523</v>
      </c>
    </row>
    <row r="62" spans="1:27" ht="30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35</v>
      </c>
      <c r="G62" s="7" t="s">
        <v>35</v>
      </c>
      <c r="H62" s="7" t="s">
        <v>0</v>
      </c>
      <c r="I62" s="7" t="s">
        <v>35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16" t="str">
        <f>HYPERLINK("http://www.aruplab.com/Testing-Information/resources/HotLines/HotLineDocs/Aug2024QHL/3006343.pdf","H")</f>
        <v>H</v>
      </c>
      <c r="X62" s="7" t="s">
        <v>0</v>
      </c>
      <c r="Y62" s="7" t="s">
        <v>0</v>
      </c>
      <c r="Z62" s="7" t="s">
        <v>0</v>
      </c>
      <c r="AA62" s="8">
        <v>45524</v>
      </c>
    </row>
    <row r="63" spans="1:27" ht="30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35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0</v>
      </c>
      <c r="N63" s="7" t="s">
        <v>35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35</v>
      </c>
      <c r="U63" s="7" t="s">
        <v>0</v>
      </c>
      <c r="V63" s="7" t="s">
        <v>0</v>
      </c>
      <c r="W63" s="16" t="str">
        <f>HYPERLINK("http://www.aruplab.com/Testing-Information/resources/HotLines/HotLineDocs/Aug2024QHL/3016493.pdf","H")</f>
        <v>H</v>
      </c>
      <c r="X63" s="16" t="str">
        <f>HYPERLINK("http://www.aruplab.com/Testing-Information/resources/HotLines/TDMix/Aug2024QHL/3016493.xlsx","T")</f>
        <v>T</v>
      </c>
      <c r="Y63" s="16" t="str">
        <f>HYPERLINK("http://www.aruplab.com/Testing-Information/resources/HotLines/Sample_Reports/Aug2024QHL/3016493_Whole Genome Sequencing_WGS NGS.pdf","E")</f>
        <v>E</v>
      </c>
      <c r="Z63" s="7" t="s">
        <v>0</v>
      </c>
      <c r="AA63" s="8">
        <v>45523</v>
      </c>
    </row>
    <row r="64" spans="1:27" ht="45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35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HYPERLINK("http://www.aruplab.com/Testing-Information/resources/HotLines/HotLineDocs/Aug2024QHL/3016497.pdf","H")</f>
        <v>H</v>
      </c>
      <c r="X64" s="16" t="str">
        <f>HYPERLINK("http://www.aruplab.com/Testing-Information/resources/HotLines/TDMix/Aug2024QHL/3016497.xlsx","T")</f>
        <v>T</v>
      </c>
      <c r="Y64" s="16" t="str">
        <f>HYPERLINK("http://www.aruplab.com/Testing-Information/resources/HotLines/Sample_Reports/Aug2024QHL/3016497_Whole Genome Sequencing, Familial Control_WGS FRPT.pdf","E")</f>
        <v>E</v>
      </c>
      <c r="Z64" s="7" t="s">
        <v>0</v>
      </c>
      <c r="AA64" s="8">
        <v>45523</v>
      </c>
    </row>
    <row r="65" spans="1:27" ht="30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35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35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HYPERLINK("http://www.aruplab.com/Testing-Information/resources/HotLines/HotLineDocs/Aug2024QHL/3016583.pdf","H")</f>
        <v>H</v>
      </c>
      <c r="X65" s="16" t="str">
        <f>HYPERLINK("http://www.aruplab.com/Testing-Information/resources/HotLines/TDMix/Aug2024QHL/3016583.xlsx","T")</f>
        <v>T</v>
      </c>
      <c r="Y65" s="16" t="str">
        <f>HYPERLINK("http://www.aruplab.com/Testing-Information/resources/HotLines/Sample_Reports/Aug2024QHL/3016583_Exome Sequencing_EXOME PRO.pdf","E")</f>
        <v>E</v>
      </c>
      <c r="Z65" s="7" t="s">
        <v>0</v>
      </c>
      <c r="AA65" s="8">
        <v>45523</v>
      </c>
    </row>
    <row r="66" spans="1:27" ht="30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7" t="s">
        <v>0</v>
      </c>
      <c r="N66" s="7" t="s">
        <v>35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HYPERLINK("http://www.aruplab.com/Testing-Information/resources/HotLines/HotLineDocs/Aug2024QHL/3016589.pdf","H")</f>
        <v>H</v>
      </c>
      <c r="X66" s="16" t="str">
        <f>HYPERLINK("http://www.aruplab.com/Testing-Information/resources/HotLines/TDMix/Aug2024QHL/3016589.xlsx","T")</f>
        <v>T</v>
      </c>
      <c r="Y66" s="16" t="str">
        <f>HYPERLINK("http://www.aruplab.com/Testing-Information/resources/HotLines/Sample_Reports/Aug2024QHL/3016589_Exome Sequencing, Familial Control_EXOME FRPT.pdf","E")</f>
        <v>E</v>
      </c>
      <c r="Z66" s="7" t="s">
        <v>0</v>
      </c>
      <c r="AA66" s="8">
        <v>45523</v>
      </c>
    </row>
    <row r="67" spans="1:27" ht="45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0</v>
      </c>
      <c r="F67" s="7" t="s">
        <v>35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35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16" t="str">
        <f>HYPERLINK("http://www.aruplab.com/Testing-Information/resources/HotLines/HotLineDocs/Aug2024QHL/3016636.pdf","H")</f>
        <v>H</v>
      </c>
      <c r="X67" s="16" t="str">
        <f>HYPERLINK("http://www.aruplab.com/Testing-Information/resources/HotLines/TDMix/Aug2024QHL/3016636.xlsx","T")</f>
        <v>T</v>
      </c>
      <c r="Y67" s="7" t="s">
        <v>0</v>
      </c>
      <c r="Z67" s="7" t="s">
        <v>0</v>
      </c>
      <c r="AA67" s="8">
        <v>45523</v>
      </c>
    </row>
    <row r="68" spans="1:27" ht="30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35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HYPERLINK("http://www.aruplab.com/Testing-Information/resources/HotLines/HotLineDocs/Aug2024QHL/3017009.pdf","H")</f>
        <v>H</v>
      </c>
      <c r="X68" s="7" t="s">
        <v>0</v>
      </c>
      <c r="Y68" s="7" t="s">
        <v>0</v>
      </c>
      <c r="Z68" s="7" t="s">
        <v>0</v>
      </c>
      <c r="AA68" s="8">
        <v>45523</v>
      </c>
    </row>
    <row r="69" spans="1:27" ht="30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35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HYPERLINK("http://www.aruplab.com/Testing-Information/resources/HotLines/HotLineDocs/Aug2024QHL/3017156.pdf","H")</f>
        <v>H</v>
      </c>
      <c r="X69" s="7" t="s">
        <v>0</v>
      </c>
      <c r="Y69" s="7" t="s">
        <v>0</v>
      </c>
      <c r="Z69" s="7" t="s">
        <v>0</v>
      </c>
      <c r="AA69" s="8">
        <v>45523</v>
      </c>
    </row>
    <row r="70" spans="1:27" ht="45">
      <c r="A70" s="6" t="s">
        <v>216</v>
      </c>
      <c r="B70" s="6" t="s">
        <v>217</v>
      </c>
      <c r="C70" s="6" t="s">
        <v>218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35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HYPERLINK("http://www.aruplab.com/Testing-Information/resources/HotLines/HotLineDocs/Aug2024QHL/3017157.pdf","H")</f>
        <v>H</v>
      </c>
      <c r="X70" s="7" t="s">
        <v>0</v>
      </c>
      <c r="Y70" s="7" t="s">
        <v>0</v>
      </c>
      <c r="Z70" s="7" t="s">
        <v>0</v>
      </c>
      <c r="AA70" s="8">
        <v>45523</v>
      </c>
    </row>
    <row r="71" spans="1:27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35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HYPERLINK("http://www.aruplab.com/Testing-Information/resources/HotLines/HotLineDocs/Aug2024QHL/3017615.pdf","H")</f>
        <v>H</v>
      </c>
      <c r="X71" s="16" t="str">
        <f>HYPERLINK("http://www.aruplab.com/Testing-Information/resources/HotLines/TDMix/Aug2024QHL/3017615.xlsx","T")</f>
        <v>T</v>
      </c>
      <c r="Y71" s="7" t="s">
        <v>0</v>
      </c>
      <c r="Z71" s="7" t="s">
        <v>0</v>
      </c>
      <c r="AA71" s="8">
        <v>45523</v>
      </c>
    </row>
    <row r="72" spans="1:27" ht="45">
      <c r="A72" s="6" t="s">
        <v>222</v>
      </c>
      <c r="B72" s="6" t="s">
        <v>223</v>
      </c>
      <c r="C72" s="6" t="s">
        <v>224</v>
      </c>
      <c r="D72" s="7" t="s">
        <v>35</v>
      </c>
      <c r="E72" s="7" t="s">
        <v>0</v>
      </c>
      <c r="F72" s="7" t="s">
        <v>0</v>
      </c>
      <c r="G72" s="7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HYPERLINK("http://www.aruplab.com/Testing-Information/resources/HotLines/HotLineDocs/Aug2024QHL/3017665.pdf","H")</f>
        <v>H</v>
      </c>
      <c r="X72" s="16" t="str">
        <f>HYPERLINK("http://www.aruplab.com/Testing-Information/resources/HotLines/TDMix/Aug2024QHL/3017665.xlsx","T")</f>
        <v>T</v>
      </c>
      <c r="Y72" s="16" t="str">
        <f>HYPERLINK("http://www.aruplab.com/Testing-Information/resources/HotLines/Sample_Reports/Aug2024QHL/3017665_Treponema pallidum HSV-1 HSV-2 by PCR_GUDPPCR TH.pdf","E")</f>
        <v>E</v>
      </c>
      <c r="Z72" s="16" t="str">
        <f>HYPERLINK("https://connect.aruplab.com/Pricing/TestPrice/3017665/D08192024","P")</f>
        <v>P</v>
      </c>
      <c r="AA72" s="8">
        <v>45397</v>
      </c>
    </row>
    <row r="73" spans="1:27" ht="45">
      <c r="A73" s="6" t="s">
        <v>225</v>
      </c>
      <c r="B73" s="6" t="s">
        <v>226</v>
      </c>
      <c r="C73" s="6" t="s">
        <v>227</v>
      </c>
      <c r="D73" s="7" t="s">
        <v>35</v>
      </c>
      <c r="E73" s="7" t="s">
        <v>0</v>
      </c>
      <c r="F73" s="7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HYPERLINK("http://www.aruplab.com/Testing-Information/resources/HotLines/HotLineDocs/Aug2024QHL/3017744.pdf","H")</f>
        <v>H</v>
      </c>
      <c r="X73" s="16" t="str">
        <f>HYPERLINK("http://www.aruplab.com/Testing-Information/resources/HotLines/TDMix/Aug2024QHL/3017744.xlsx","T")</f>
        <v>T</v>
      </c>
      <c r="Y73" s="16" t="str">
        <f>HYPERLINK("http://www.aruplab.com/Testing-Information/resources/HotLines/Sample_Reports/Aug2024QHL/3017744_Antimicrobial Susceptibility - Helicobacter pylori_MA HPYL.pdf","E")</f>
        <v>E</v>
      </c>
      <c r="Z73" s="16" t="str">
        <f>HYPERLINK("https://connect.aruplab.com/Pricing/TestPrice/3017744/D08192024","P")</f>
        <v>P</v>
      </c>
      <c r="AA73" s="8">
        <v>45523</v>
      </c>
    </row>
    <row r="74" spans="1:27" ht="90">
      <c r="A74" s="6" t="s">
        <v>228</v>
      </c>
      <c r="B74" s="6" t="s">
        <v>229</v>
      </c>
      <c r="C74" s="6" t="s">
        <v>230</v>
      </c>
      <c r="D74" s="7" t="s">
        <v>35</v>
      </c>
      <c r="E74" s="7" t="s">
        <v>0</v>
      </c>
      <c r="F74" s="7" t="s">
        <v>0</v>
      </c>
      <c r="G74" s="7" t="s">
        <v>0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HYPERLINK("http://www.aruplab.com/Testing-Information/resources/HotLines/HotLineDocs/Aug2024QHL/3017747.pdf","H")</f>
        <v>H</v>
      </c>
      <c r="X74" s="16" t="str">
        <f>HYPERLINK("http://www.aruplab.com/Testing-Information/resources/HotLines/TDMix/Aug2024QHL/3017747.xlsx","T")</f>
        <v>T</v>
      </c>
      <c r="Y74" s="16" t="str">
        <f>HYPERLINK("http://www.aruplab.com/Testing-Information/resources/HotLines/Sample_Reports/Aug2024QHL/3017747_Herpes Simplex Virus Type 1 and-or 2 Antibodies, IgG (CSF) With Reflex to Type 1 and 2 Glycoprotein G-Specific Ab, IgG_HERPR CSF.pdf","E")</f>
        <v>E</v>
      </c>
      <c r="Z74" s="16" t="str">
        <f>HYPERLINK("https://connect.aruplab.com/Pricing/TestPrice/3017747/D08192024","P")</f>
        <v>P</v>
      </c>
      <c r="AA74" s="8">
        <v>45523</v>
      </c>
    </row>
    <row r="75" spans="1:27">
      <c r="A75" s="6" t="s">
        <v>231</v>
      </c>
      <c r="B75" s="6" t="s">
        <v>232</v>
      </c>
      <c r="C75" s="6" t="s">
        <v>233</v>
      </c>
      <c r="D75" s="7" t="s">
        <v>35</v>
      </c>
      <c r="E75" s="7" t="s">
        <v>0</v>
      </c>
      <c r="F75" s="7" t="s">
        <v>0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HYPERLINK("http://www.aruplab.com/Testing-Information/resources/HotLines/HotLineDocs/Aug2024QHL/3017749.pdf","H")</f>
        <v>H</v>
      </c>
      <c r="X75" s="16" t="str">
        <f>HYPERLINK("http://www.aruplab.com/Testing-Information/resources/HotLines/TDMix/Aug2024QHL/3017749.xlsx","T")</f>
        <v>T</v>
      </c>
      <c r="Y75" s="16" t="str">
        <f>HYPERLINK("http://www.aruplab.com/Testing-Information/resources/HotLines/Sample_Reports/Aug2024QHL/3017749_TORCH Antibodies IgM_TORCH IGM.pdf","E")</f>
        <v>E</v>
      </c>
      <c r="Z75" s="16" t="str">
        <f>HYPERLINK("https://connect.aruplab.com/Pricing/TestPrice/3017749/D08192024","P")</f>
        <v>P</v>
      </c>
      <c r="AA75" s="8">
        <v>45523</v>
      </c>
    </row>
    <row r="76" spans="1:27" ht="90">
      <c r="A76" s="6" t="s">
        <v>234</v>
      </c>
      <c r="B76" s="6" t="s">
        <v>235</v>
      </c>
      <c r="C76" s="6" t="s">
        <v>236</v>
      </c>
      <c r="D76" s="7" t="s">
        <v>35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HYPERLINK("http://www.aruplab.com/Testing-Information/resources/HotLines/HotLineDocs/Aug2024QHL/3017751.pdf","H")</f>
        <v>H</v>
      </c>
      <c r="X76" s="16" t="str">
        <f>HYPERLINK("http://www.aruplab.com/Testing-Information/resources/HotLines/TDMix/Aug2024QHL/3017751.xlsx","T")</f>
        <v>T</v>
      </c>
      <c r="Y76" s="16" t="str">
        <f>HYPERLINK("http://www.aruplab.com/Testing-Information/resources/HotLines/Sample_Reports/Aug2024QHL/3017751_Encephalitis Panel w Rflx to HSV Types 1 2 Glycoprotein G-Spec Ab, IgG, Ser_ENCEPH-SER.pdf","E")</f>
        <v>E</v>
      </c>
      <c r="Z76" s="16" t="str">
        <f>HYPERLINK("https://connect.aruplab.com/Pricing/TestPrice/3017751/D08192024","P")</f>
        <v>P</v>
      </c>
      <c r="AA76" s="8">
        <v>45523</v>
      </c>
    </row>
    <row r="77" spans="1:27" ht="90">
      <c r="A77" s="6" t="s">
        <v>237</v>
      </c>
      <c r="B77" s="6" t="s">
        <v>238</v>
      </c>
      <c r="C77" s="6" t="s">
        <v>239</v>
      </c>
      <c r="D77" s="7" t="s">
        <v>35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HYPERLINK("http://www.aruplab.com/Testing-Information/resources/HotLines/HotLineDocs/Aug2024QHL/3017752.pdf","H")</f>
        <v>H</v>
      </c>
      <c r="X77" s="16" t="str">
        <f>HYPERLINK("http://www.aruplab.com/Testing-Information/resources/HotLines/TDMix/Aug2024QHL/3017752.xlsx","T")</f>
        <v>T</v>
      </c>
      <c r="Y77" s="16" t="str">
        <f>HYPERLINK("http://www.aruplab.com/Testing-Information/resources/HotLines/Sample_Reports/Aug2024QHL/3017752_Encephalitis Panel w Rflx to HSV Types 1 2 Glycoprotein G-Spec Ab, IgG, CSF_ENCEPH-CSF.pdf","E")</f>
        <v>E</v>
      </c>
      <c r="Z77" s="16" t="str">
        <f>HYPERLINK("https://connect.aruplab.com/Pricing/TestPrice/3017752/D08192024","P")</f>
        <v>P</v>
      </c>
      <c r="AA77" s="8">
        <v>45523</v>
      </c>
    </row>
    <row r="78" spans="1:27" ht="45">
      <c r="A78" s="6" t="s">
        <v>240</v>
      </c>
      <c r="B78" s="6" t="s">
        <v>241</v>
      </c>
      <c r="C78" s="6" t="s">
        <v>242</v>
      </c>
      <c r="D78" s="7" t="s">
        <v>35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HYPERLINK("http://www.aruplab.com/Testing-Information/resources/HotLines/HotLineDocs/Aug2024QHL/3017783.pdf","H")</f>
        <v>H</v>
      </c>
      <c r="X78" s="16" t="str">
        <f>HYPERLINK("http://www.aruplab.com/Testing-Information/resources/HotLines/TDMix/Aug2024QHL/3017783.xlsx","T")</f>
        <v>T</v>
      </c>
      <c r="Y78" s="7" t="s">
        <v>0</v>
      </c>
      <c r="Z78" s="16" t="str">
        <f>HYPERLINK("https://connect.aruplab.com/Pricing/TestPrice/3017783/D08192024","P")</f>
        <v>P</v>
      </c>
      <c r="AA78" s="8">
        <v>45523</v>
      </c>
    </row>
    <row r="79" spans="1:27" ht="75">
      <c r="A79" s="6" t="s">
        <v>243</v>
      </c>
      <c r="B79" s="6" t="s">
        <v>244</v>
      </c>
      <c r="C79" s="6" t="s">
        <v>245</v>
      </c>
      <c r="D79" s="7" t="s">
        <v>35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HYPERLINK("http://www.aruplab.com/Testing-Information/resources/HotLines/HotLineDocs/Aug2024QHL/3017816.pdf","H")</f>
        <v>H</v>
      </c>
      <c r="X79" s="16" t="str">
        <f>HYPERLINK("http://www.aruplab.com/Testing-Information/resources/HotLines/TDMix/Aug2024QHL/3017816.xlsx","T")</f>
        <v>T</v>
      </c>
      <c r="Y79" s="7" t="s">
        <v>0</v>
      </c>
      <c r="Z79" s="16" t="str">
        <f>HYPERLINK("https://connect.aruplab.com/Pricing/TestPrice/3017816/D08192024","P")</f>
        <v>P</v>
      </c>
      <c r="AA79" s="8">
        <v>45428</v>
      </c>
    </row>
    <row r="80" spans="1:27" ht="75">
      <c r="A80" s="6" t="s">
        <v>246</v>
      </c>
      <c r="B80" s="6" t="s">
        <v>247</v>
      </c>
      <c r="C80" s="6" t="s">
        <v>248</v>
      </c>
      <c r="D80" s="7" t="s">
        <v>35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HYPERLINK("http://www.aruplab.com/Testing-Information/resources/HotLines/HotLineDocs/Aug2024QHL/3017822.pdf","H")</f>
        <v>H</v>
      </c>
      <c r="X80" s="16" t="str">
        <f>HYPERLINK("http://www.aruplab.com/Testing-Information/resources/HotLines/TDMix/Aug2024QHL/3017822.xlsx","T")</f>
        <v>T</v>
      </c>
      <c r="Y80" s="7" t="s">
        <v>0</v>
      </c>
      <c r="Z80" s="16" t="str">
        <f>HYPERLINK("https://connect.aruplab.com/Pricing/TestPrice/3017822/D08192024","P")</f>
        <v>P</v>
      </c>
      <c r="AA80" s="8">
        <v>45428</v>
      </c>
    </row>
    <row r="81" spans="1:27" ht="90">
      <c r="A81" s="6" t="s">
        <v>249</v>
      </c>
      <c r="B81" s="6" t="s">
        <v>250</v>
      </c>
      <c r="C81" s="6" t="s">
        <v>251</v>
      </c>
      <c r="D81" s="7" t="s">
        <v>35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16" t="str">
        <f>HYPERLINK("http://www.aruplab.com/Testing-Information/resources/HotLines/HotLineDocs/Aug2024QHL/3017866.pdf","H")</f>
        <v>H</v>
      </c>
      <c r="X81" s="16" t="str">
        <f>HYPERLINK("http://www.aruplab.com/Testing-Information/resources/HotLines/TDMix/Aug2024QHL/3017866.xlsx","T")</f>
        <v>T</v>
      </c>
      <c r="Y81" s="7" t="s">
        <v>0</v>
      </c>
      <c r="Z81" s="16" t="str">
        <f>HYPERLINK("https://connect.aruplab.com/Pricing/TestPrice/3017866/D08192024","P")</f>
        <v>P</v>
      </c>
      <c r="AA81" s="8">
        <v>45523</v>
      </c>
    </row>
    <row r="82" spans="1:27" ht="45">
      <c r="A82" s="6" t="s">
        <v>252</v>
      </c>
      <c r="B82" s="6" t="s">
        <v>253</v>
      </c>
      <c r="C82" s="6" t="s">
        <v>254</v>
      </c>
      <c r="D82" s="7" t="s">
        <v>35</v>
      </c>
      <c r="E82" s="7" t="s">
        <v>0</v>
      </c>
      <c r="F82" s="7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HYPERLINK("http://www.aruplab.com/Testing-Information/resources/HotLines/HotLineDocs/Aug2024QHL/3017909.pdf","H")</f>
        <v>H</v>
      </c>
      <c r="X82" s="16" t="str">
        <f>HYPERLINK("http://www.aruplab.com/Testing-Information/resources/HotLines/TDMix/Aug2024QHL/3017909.xlsx","T")</f>
        <v>T</v>
      </c>
      <c r="Y82" s="16" t="str">
        <f>HYPERLINK("http://www.aruplab.com/Testing-Information/resources/HotLines/Sample_Reports/Aug2024QHL/3017909_Preeclampsia, sFlt-1PIGF Ratio, SP_PERA SP.pdf","E")</f>
        <v>E</v>
      </c>
      <c r="Z82" s="16" t="str">
        <f>HYPERLINK("https://connect.aruplab.com/Pricing/TestPrice/3017909/D08192024","P")</f>
        <v>P</v>
      </c>
      <c r="AA82" s="8">
        <v>45523</v>
      </c>
    </row>
    <row r="83" spans="1:27" ht="30">
      <c r="A83" s="6" t="s">
        <v>255</v>
      </c>
      <c r="B83" s="6" t="s">
        <v>256</v>
      </c>
      <c r="C83" s="6" t="s">
        <v>257</v>
      </c>
      <c r="D83" s="7" t="s">
        <v>35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HYPERLINK("http://www.aruplab.com/Testing-Information/resources/HotLines/HotLineDocs/Aug2024QHL/3017913.pdf","H")</f>
        <v>H</v>
      </c>
      <c r="X83" s="16" t="str">
        <f>HYPERLINK("http://www.aruplab.com/Testing-Information/resources/HotLines/TDMix/Aug2024QHL/3017913.xlsx","T")</f>
        <v>T</v>
      </c>
      <c r="Y83" s="16" t="str">
        <f>HYPERLINK("http://www.aruplab.com/Testing-Information/resources/HotLines/Sample_Reports/Aug2024QHL/3017913_Allergens, Food, Tree Nuts Profile IgE_TREE NUTS.pdf","E")</f>
        <v>E</v>
      </c>
      <c r="Z83" s="16" t="str">
        <f>HYPERLINK("https://connect.aruplab.com/Pricing/TestPrice/3017913/D08192024","P")</f>
        <v>P</v>
      </c>
      <c r="AA83" s="8">
        <v>45523</v>
      </c>
    </row>
    <row r="84" spans="1:27" ht="30">
      <c r="A84" s="6" t="s">
        <v>258</v>
      </c>
      <c r="B84" s="6" t="s">
        <v>259</v>
      </c>
      <c r="C84" s="6" t="s">
        <v>260</v>
      </c>
      <c r="D84" s="7" t="s">
        <v>35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16" t="str">
        <f>HYPERLINK("http://www.aruplab.com/Testing-Information/resources/HotLines/HotLineDocs/Aug2024QHL/3017914.pdf","H")</f>
        <v>H</v>
      </c>
      <c r="X84" s="16" t="str">
        <f>HYPERLINK("http://www.aruplab.com/Testing-Information/resources/HotLines/TDMix/Aug2024QHL/3017914.xlsx","T")</f>
        <v>T</v>
      </c>
      <c r="Y84" s="16" t="str">
        <f>HYPERLINK("http://www.aruplab.com/Testing-Information/resources/HotLines/Sample_Reports/Aug2024QHL/3017914_Allergens, Food, Fish Profile 2 IgE_FISH GRP2.pdf","E")</f>
        <v>E</v>
      </c>
      <c r="Z84" s="16" t="str">
        <f>HYPERLINK("https://connect.aruplab.com/Pricing/TestPrice/3017914/D08192024","P")</f>
        <v>P</v>
      </c>
      <c r="AA84" s="8">
        <v>45523</v>
      </c>
    </row>
    <row r="85" spans="1:27" ht="30">
      <c r="A85" s="6" t="s">
        <v>261</v>
      </c>
      <c r="B85" s="6" t="s">
        <v>262</v>
      </c>
      <c r="C85" s="6" t="s">
        <v>263</v>
      </c>
      <c r="D85" s="7" t="s">
        <v>35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HYPERLINK("http://www.aruplab.com/Testing-Information/resources/HotLines/HotLineDocs/Aug2024QHL/3017915.pdf","H")</f>
        <v>H</v>
      </c>
      <c r="X85" s="16" t="str">
        <f>HYPERLINK("http://www.aruplab.com/Testing-Information/resources/HotLines/TDMix/Aug2024QHL/3017915.xlsx","T")</f>
        <v>T</v>
      </c>
      <c r="Y85" s="16" t="str">
        <f>HYPERLINK("http://www.aruplab.com/Testing-Information/resources/HotLines/Sample_Reports/Aug2024QHL/3017915_Allergens, Food, Crustacean Profile IgE_CRUSTACEAN.pdf","E")</f>
        <v>E</v>
      </c>
      <c r="Z85" s="16" t="str">
        <f>HYPERLINK("https://connect.aruplab.com/Pricing/TestPrice/3017915/D08192024","P")</f>
        <v>P</v>
      </c>
      <c r="AA85" s="8">
        <v>45523</v>
      </c>
    </row>
    <row r="86" spans="1:27" ht="30">
      <c r="A86" s="6" t="s">
        <v>264</v>
      </c>
      <c r="B86" s="6" t="s">
        <v>265</v>
      </c>
      <c r="C86" s="6" t="s">
        <v>266</v>
      </c>
      <c r="D86" s="7" t="s">
        <v>35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HYPERLINK("http://www.aruplab.com/Testing-Information/resources/HotLines/HotLineDocs/Aug2024QHL/3017916.pdf","H")</f>
        <v>H</v>
      </c>
      <c r="X86" s="16" t="str">
        <f>HYPERLINK("http://www.aruplab.com/Testing-Information/resources/HotLines/TDMix/Aug2024QHL/3017916.xlsx","T")</f>
        <v>T</v>
      </c>
      <c r="Y86" s="16" t="str">
        <f>HYPERLINK("http://www.aruplab.com/Testing-Information/resources/HotLines/Sample_Reports/Aug2024QHL/3017916_Allergens, Food, Mollusks Profile IgE_MOLLUSKS.pdf","E")</f>
        <v>E</v>
      </c>
      <c r="Z86" s="16" t="str">
        <f>HYPERLINK("https://connect.aruplab.com/Pricing/TestPrice/3017916/D08192024","P")</f>
        <v>P</v>
      </c>
      <c r="AA86" s="8">
        <v>45523</v>
      </c>
    </row>
    <row r="87" spans="1:27" ht="0" hidden="1" customHeight="1"/>
    <row r="88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2024-06-28T17:27:47Z</dcterms:created>
  <dcterms:modified xsi:type="dcterms:W3CDTF">2024-06-28T19:11:05Z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2024-06-28T17:27:37Z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f48a774e-26b4-4951-a5eb-59ee74f2a683</vt:lpwstr>
  </property>
  <property fmtid="{D5CDD505-2E9C-101B-9397-08002B2CF9AE}" pid="8" name="MSIP_Label_7528a15d-fe30-4bc2-853f-da171899c8c3_ContentBits">
    <vt:lpwstr>2</vt:lpwstr>
  </property>
</Properties>
</file>